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'Sheet1'!$A$1:$E$83</definedName>
  </definedNames>
  <calcPr fullCalcOnLoad="1"/>
</workbook>
</file>

<file path=xl/sharedStrings.xml><?xml version="1.0" encoding="utf-8"?>
<sst xmlns="http://schemas.openxmlformats.org/spreadsheetml/2006/main" count="87" uniqueCount="60">
  <si>
    <t>Dimension</t>
  </si>
  <si>
    <t>PS 119R2</t>
  </si>
  <si>
    <t>Robbins UMTRI Study</t>
  </si>
  <si>
    <t>Femur center of gravity from knee joint center (mm)</t>
  </si>
  <si>
    <t>Total leg mass (kg)</t>
  </si>
  <si>
    <t>Femur mass including skin and foam (kg)</t>
  </si>
  <si>
    <t>Moment of inertia around y axis of tibia (kg-m^2)</t>
  </si>
  <si>
    <t>Moment of inertia around y axis of femur (kg-m^2)</t>
  </si>
  <si>
    <t>493 +/- 5</t>
  </si>
  <si>
    <t>428 +/- 5</t>
  </si>
  <si>
    <t>233 +/- 10</t>
  </si>
  <si>
    <t>218 +/- 10</t>
  </si>
  <si>
    <t>13.4 +/- 0.1</t>
  </si>
  <si>
    <t>8.6 +/- 0.1</t>
  </si>
  <si>
    <t>4.8 +/- 0.1</t>
  </si>
  <si>
    <t>0.120 +/- 0.001</t>
  </si>
  <si>
    <t>0.127 +/- 0.002</t>
  </si>
  <si>
    <r>
      <t>Tibia</t>
    </r>
    <r>
      <rPr>
        <b/>
        <sz val="10"/>
        <rFont val="Arial"/>
        <family val="2"/>
      </rPr>
      <t>+foot</t>
    </r>
    <r>
      <rPr>
        <sz val="10"/>
        <rFont val="Arial"/>
        <family val="2"/>
      </rPr>
      <t xml:space="preserve"> mass including skin and foam (kg)</t>
    </r>
  </si>
  <si>
    <t>Distance between hip joint center and knee joint center (mm)</t>
  </si>
  <si>
    <t>Distance between ankle joint center and knee joint center (mm)</t>
  </si>
  <si>
    <t>Distance between bottom of foot and ankle joint center (mm)</t>
  </si>
  <si>
    <t>Total length from bottom of foot to knee joint center (mm)</t>
  </si>
  <si>
    <t xml:space="preserve"> </t>
  </si>
  <si>
    <r>
      <t>Tibia</t>
    </r>
    <r>
      <rPr>
        <b/>
        <sz val="10"/>
        <rFont val="Arial"/>
        <family val="2"/>
      </rPr>
      <t>+foot</t>
    </r>
    <r>
      <rPr>
        <sz val="10"/>
        <rFont val="Arial"/>
        <family val="2"/>
      </rPr>
      <t xml:space="preserve"> center of gravity from knee joint center (mm)</t>
    </r>
  </si>
  <si>
    <t>X</t>
  </si>
  <si>
    <t>Y</t>
  </si>
  <si>
    <t>Z</t>
  </si>
  <si>
    <t>Upper Leg (mm)</t>
  </si>
  <si>
    <t>Lower Leg (mm)</t>
  </si>
  <si>
    <t>Foot (mm)</t>
  </si>
  <si>
    <t>Hip (mm)</t>
  </si>
  <si>
    <t>Knee (mm)</t>
  </si>
  <si>
    <t>Ankle (mm)</t>
  </si>
  <si>
    <t>Ix</t>
  </si>
  <si>
    <t>Iy</t>
  </si>
  <si>
    <t>Iz</t>
  </si>
  <si>
    <t>Upper Leg (kg-m^2)</t>
  </si>
  <si>
    <t>Lower Leg (kg-m^2)</t>
  </si>
  <si>
    <t>Foot (kg-m^2)</t>
  </si>
  <si>
    <t>Predicted Principal Moment of Inertia WRT Segment CG</t>
  </si>
  <si>
    <t>Scaled Principal Moment of Inertia WRT Segment CG</t>
  </si>
  <si>
    <t>Average Principal Moment of Inertia WRT Segment CG</t>
  </si>
  <si>
    <t>Center of Gravity WRT Whole Body Coordinate System (Hip pivot)</t>
  </si>
  <si>
    <t>Joint Center WRT Whole Body Coordinate System (Hip pivot)</t>
  </si>
  <si>
    <t>CG WRT Relevant Joint Centers</t>
  </si>
  <si>
    <t>sqrt X^2+Z^2</t>
  </si>
  <si>
    <t>Upper Leg CG WRT Hip Pivot (mm)</t>
  </si>
  <si>
    <t>Upper Leg CG WRT Knee Pivot (mm)</t>
  </si>
  <si>
    <t>Lower Leg CG WRT Knee Pivot (mm)</t>
  </si>
  <si>
    <t>Lower Leg CG WRT Ankle Pivot (mm)</t>
  </si>
  <si>
    <t>Foot CG WRT Ankle Pivot (mm)</t>
  </si>
  <si>
    <r>
      <t xml:space="preserve">Tibia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>center of gravity from knee joint center (mm)</t>
    </r>
  </si>
  <si>
    <t>---</t>
  </si>
  <si>
    <r>
      <t xml:space="preserve">Tibia 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mass including skin and foam (kg)</t>
    </r>
  </si>
  <si>
    <t xml:space="preserve">* UMTRI report says </t>
  </si>
  <si>
    <t>seated position = 80 mm</t>
  </si>
  <si>
    <t>standing = 70.7 mm</t>
  </si>
  <si>
    <t>(more force on foot)</t>
  </si>
  <si>
    <t>* UMTRI report is with</t>
  </si>
  <si>
    <t>respect to segment CG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</si>
</sst>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00"/>
    <numFmt numFmtId="187" formatCode="0.00000"/>
    <numFmt numFmtId="188" formatCode="0.0000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18</xdr:row>
      <xdr:rowOff>133350</xdr:rowOff>
    </xdr:from>
    <xdr:to>
      <xdr:col>2</xdr:col>
      <xdr:colOff>1104900</xdr:colOff>
      <xdr:row>49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169" t="12225" r="20755" b="24571"/>
        <a:stretch>
          <a:fillRect/>
        </a:stretch>
      </xdr:blipFill>
      <xdr:spPr>
        <a:xfrm>
          <a:off x="285750" y="3067050"/>
          <a:ext cx="626745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1.28125" style="0" customWidth="1"/>
    <col min="2" max="3" width="20.421875" style="1" customWidth="1"/>
    <col min="4" max="4" width="19.8515625" style="0" customWidth="1"/>
    <col min="5" max="5" width="15.00390625" style="1" customWidth="1"/>
    <col min="8" max="8" width="10.28125" style="0" customWidth="1"/>
  </cols>
  <sheetData>
    <row r="1" spans="1:3" ht="13.5" thickBot="1">
      <c r="A1" s="2" t="s">
        <v>0</v>
      </c>
      <c r="B1" s="3" t="s">
        <v>1</v>
      </c>
      <c r="C1" s="3" t="s">
        <v>2</v>
      </c>
    </row>
    <row r="2" spans="1:3" ht="13.5" thickTop="1">
      <c r="A2" t="s">
        <v>19</v>
      </c>
      <c r="B2" s="8" t="s">
        <v>52</v>
      </c>
      <c r="C2" s="7">
        <f>SQRT((B61-B60)^2+(D61-D60)^2)</f>
        <v>412.68510998096355</v>
      </c>
    </row>
    <row r="3" spans="1:4" ht="12.75">
      <c r="A3" t="s">
        <v>20</v>
      </c>
      <c r="B3" s="8" t="s">
        <v>52</v>
      </c>
      <c r="C3" s="10">
        <v>70.7</v>
      </c>
      <c r="D3" t="s">
        <v>54</v>
      </c>
    </row>
    <row r="4" spans="1:4" ht="12.75">
      <c r="A4" t="s">
        <v>21</v>
      </c>
      <c r="B4" s="9" t="s">
        <v>8</v>
      </c>
      <c r="C4" s="7">
        <f>SUM(C2:C3)</f>
        <v>483.38510998096353</v>
      </c>
      <c r="D4" t="s">
        <v>55</v>
      </c>
    </row>
    <row r="5" spans="1:4" ht="12.75">
      <c r="A5" t="s">
        <v>18</v>
      </c>
      <c r="B5" s="9" t="s">
        <v>9</v>
      </c>
      <c r="C5" s="7">
        <f>E60</f>
        <v>428.1728622881184</v>
      </c>
      <c r="D5" t="s">
        <v>56</v>
      </c>
    </row>
    <row r="6" spans="3:4" ht="12.75">
      <c r="C6" s="10"/>
      <c r="D6" t="s">
        <v>57</v>
      </c>
    </row>
    <row r="7" spans="1:3" ht="12.75">
      <c r="A7" t="s">
        <v>3</v>
      </c>
      <c r="B7" s="9" t="s">
        <v>11</v>
      </c>
      <c r="C7" s="10">
        <v>218</v>
      </c>
    </row>
    <row r="8" spans="1:3" ht="12.75">
      <c r="A8" t="s">
        <v>51</v>
      </c>
      <c r="B8" s="8" t="s">
        <v>52</v>
      </c>
      <c r="C8" s="10">
        <v>172</v>
      </c>
    </row>
    <row r="9" spans="1:3" ht="12.75">
      <c r="A9" t="s">
        <v>23</v>
      </c>
      <c r="B9" s="9" t="s">
        <v>10</v>
      </c>
      <c r="C9" s="11">
        <f>(3.59*E66+0.98*SUM(E66:E68))/4.57</f>
        <v>240.90506537478475</v>
      </c>
    </row>
    <row r="10" ht="12.75">
      <c r="C10" s="10"/>
    </row>
    <row r="11" spans="1:3" ht="12.75">
      <c r="A11" t="s">
        <v>5</v>
      </c>
      <c r="B11" s="9" t="s">
        <v>13</v>
      </c>
      <c r="C11" s="7">
        <v>8.614</v>
      </c>
    </row>
    <row r="12" spans="1:3" ht="12.75">
      <c r="A12" t="s">
        <v>53</v>
      </c>
      <c r="B12" s="8" t="s">
        <v>52</v>
      </c>
      <c r="C12" s="7">
        <v>3.59</v>
      </c>
    </row>
    <row r="13" spans="1:3" ht="12.75">
      <c r="A13" t="s">
        <v>17</v>
      </c>
      <c r="B13" s="9" t="s">
        <v>14</v>
      </c>
      <c r="C13" s="7">
        <v>4.568</v>
      </c>
    </row>
    <row r="14" spans="1:5" ht="12.75">
      <c r="A14" t="s">
        <v>4</v>
      </c>
      <c r="B14" s="9" t="s">
        <v>12</v>
      </c>
      <c r="C14" s="7">
        <f>SUM(C11,C13)</f>
        <v>13.182</v>
      </c>
      <c r="E14" s="1" t="s">
        <v>22</v>
      </c>
    </row>
    <row r="15" ht="12.75">
      <c r="C15" s="7"/>
    </row>
    <row r="16" spans="1:4" ht="12.75">
      <c r="A16" t="s">
        <v>6</v>
      </c>
      <c r="B16" s="9" t="s">
        <v>15</v>
      </c>
      <c r="C16" s="12">
        <f>C82</f>
        <v>0.05365</v>
      </c>
      <c r="D16" t="s">
        <v>58</v>
      </c>
    </row>
    <row r="17" spans="1:4" ht="12.75">
      <c r="A17" t="s">
        <v>7</v>
      </c>
      <c r="B17" s="9" t="s">
        <v>16</v>
      </c>
      <c r="C17" s="12">
        <f>C81</f>
        <v>0.1321</v>
      </c>
      <c r="D17" t="s">
        <v>59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E50" s="1" t="s">
        <v>22</v>
      </c>
    </row>
    <row r="53" spans="1:5" ht="13.5" thickBot="1">
      <c r="A53" s="2" t="s">
        <v>42</v>
      </c>
      <c r="B53" s="3" t="s">
        <v>24</v>
      </c>
      <c r="C53" s="3" t="s">
        <v>25</v>
      </c>
      <c r="D53" s="3" t="s">
        <v>26</v>
      </c>
      <c r="E53" s="6" t="s">
        <v>45</v>
      </c>
    </row>
    <row r="54" spans="1:5" ht="13.5" thickTop="1">
      <c r="A54" t="s">
        <v>27</v>
      </c>
      <c r="B54" s="1">
        <v>200</v>
      </c>
      <c r="C54" s="1">
        <v>131</v>
      </c>
      <c r="D54" s="1">
        <v>64</v>
      </c>
      <c r="E54" s="4">
        <f>SQRT(B54^2+D54^2)</f>
        <v>209.990475974507</v>
      </c>
    </row>
    <row r="55" spans="1:5" ht="12.75">
      <c r="A55" t="s">
        <v>28</v>
      </c>
      <c r="B55" s="1">
        <v>504</v>
      </c>
      <c r="C55" s="1">
        <v>125</v>
      </c>
      <c r="D55" s="1">
        <v>-5</v>
      </c>
      <c r="E55" s="4">
        <f>SQRT(B55^2+D55^2)</f>
        <v>504.0248009770948</v>
      </c>
    </row>
    <row r="56" spans="1:5" ht="12.75">
      <c r="A56" t="s">
        <v>29</v>
      </c>
      <c r="B56" s="1">
        <v>763</v>
      </c>
      <c r="C56" s="1">
        <v>110</v>
      </c>
      <c r="D56" s="1">
        <v>-164</v>
      </c>
      <c r="E56" s="4">
        <f>SQRT(B56^2+D56^2)</f>
        <v>780.4261656300357</v>
      </c>
    </row>
    <row r="57" spans="2:6" ht="12.75">
      <c r="B57"/>
      <c r="C57"/>
      <c r="D57" s="1"/>
      <c r="F57" s="1"/>
    </row>
    <row r="58" spans="1:6" ht="13.5" thickBot="1">
      <c r="A58" s="2" t="s">
        <v>43</v>
      </c>
      <c r="B58" s="3" t="s">
        <v>24</v>
      </c>
      <c r="C58" s="3" t="s">
        <v>25</v>
      </c>
      <c r="D58" s="3" t="s">
        <v>26</v>
      </c>
      <c r="E58" s="6" t="s">
        <v>45</v>
      </c>
      <c r="F58" s="1"/>
    </row>
    <row r="59" spans="1:6" ht="13.5" thickTop="1">
      <c r="A59" t="s">
        <v>30</v>
      </c>
      <c r="B59" s="1">
        <v>0</v>
      </c>
      <c r="C59" s="1">
        <v>82</v>
      </c>
      <c r="D59" s="1">
        <v>0</v>
      </c>
      <c r="E59" s="4">
        <f>SQRT(B59^2+D59^2)</f>
        <v>0</v>
      </c>
      <c r="F59" s="1"/>
    </row>
    <row r="60" spans="1:6" ht="12.75">
      <c r="A60" t="s">
        <v>31</v>
      </c>
      <c r="B60" s="1">
        <v>406</v>
      </c>
      <c r="C60" s="1">
        <v>138</v>
      </c>
      <c r="D60" s="1">
        <v>136</v>
      </c>
      <c r="E60" s="7">
        <f>SQRT(B60^2+D60^2)</f>
        <v>428.1728622881184</v>
      </c>
      <c r="F60" s="1"/>
    </row>
    <row r="61" spans="1:6" ht="12.75">
      <c r="A61" t="s">
        <v>32</v>
      </c>
      <c r="B61" s="1">
        <v>684</v>
      </c>
      <c r="C61" s="1">
        <v>94</v>
      </c>
      <c r="D61" s="1">
        <v>-169</v>
      </c>
      <c r="E61" s="4">
        <f>SQRT(B61^2+D61^2)</f>
        <v>704.5686623743636</v>
      </c>
      <c r="F61" s="1" t="s">
        <v>22</v>
      </c>
    </row>
    <row r="62" spans="4:6" ht="12.75">
      <c r="D62" s="1"/>
      <c r="F62" s="1"/>
    </row>
    <row r="63" spans="1:6" ht="13.5" thickBot="1">
      <c r="A63" s="2" t="s">
        <v>44</v>
      </c>
      <c r="B63" s="3" t="s">
        <v>24</v>
      </c>
      <c r="C63" s="3" t="s">
        <v>25</v>
      </c>
      <c r="D63" s="3" t="s">
        <v>26</v>
      </c>
      <c r="E63" s="6" t="s">
        <v>45</v>
      </c>
      <c r="F63" s="1"/>
    </row>
    <row r="64" spans="1:6" ht="13.5" thickTop="1">
      <c r="A64" t="s">
        <v>46</v>
      </c>
      <c r="B64" s="1">
        <f>B54-B59</f>
        <v>200</v>
      </c>
      <c r="C64" s="1">
        <f>C54-C59</f>
        <v>49</v>
      </c>
      <c r="D64" s="1">
        <f>D54-D59</f>
        <v>64</v>
      </c>
      <c r="E64" s="4">
        <f>SQRT(B64^2+D64^2)</f>
        <v>209.990475974507</v>
      </c>
      <c r="F64" s="1"/>
    </row>
    <row r="65" spans="1:6" ht="12.75">
      <c r="A65" t="s">
        <v>47</v>
      </c>
      <c r="B65" s="1">
        <f>B54-B60</f>
        <v>-206</v>
      </c>
      <c r="C65" s="1">
        <f>C54-C60</f>
        <v>-7</v>
      </c>
      <c r="D65" s="1">
        <f>D54-D60</f>
        <v>-72</v>
      </c>
      <c r="E65" s="7">
        <f>SQRT(B65^2+D65^2)</f>
        <v>218.22007240398395</v>
      </c>
      <c r="F65" s="1"/>
    </row>
    <row r="66" spans="1:6" ht="12.75">
      <c r="A66" t="s">
        <v>48</v>
      </c>
      <c r="B66" s="1">
        <f>B55-B60</f>
        <v>98</v>
      </c>
      <c r="C66" s="1">
        <f>C55-C60</f>
        <v>-13</v>
      </c>
      <c r="D66" s="1">
        <f>D55-D60</f>
        <v>-141</v>
      </c>
      <c r="E66" s="4">
        <f>SQRT(B66^2+D66^2)</f>
        <v>171.71196813268432</v>
      </c>
      <c r="F66" s="1"/>
    </row>
    <row r="67" spans="1:6" ht="12.75">
      <c r="A67" t="s">
        <v>49</v>
      </c>
      <c r="B67" s="1">
        <f>B55-B61</f>
        <v>-180</v>
      </c>
      <c r="C67" s="1">
        <f>C55-C61</f>
        <v>31</v>
      </c>
      <c r="D67" s="1">
        <f>D55-D61</f>
        <v>164</v>
      </c>
      <c r="E67" s="4">
        <f>SQRT(B67^2+D67^2)</f>
        <v>243.50770008359078</v>
      </c>
      <c r="F67" s="1"/>
    </row>
    <row r="68" spans="1:6" ht="12.75">
      <c r="A68" t="s">
        <v>50</v>
      </c>
      <c r="B68" s="1">
        <f>B56-B61</f>
        <v>79</v>
      </c>
      <c r="C68" s="1">
        <f>C56-C61</f>
        <v>16</v>
      </c>
      <c r="D68" s="1">
        <f>D56-D61</f>
        <v>5</v>
      </c>
      <c r="E68" s="4">
        <f>SQRT(B68^2+D68^2)</f>
        <v>79.1580697086532</v>
      </c>
      <c r="F68" s="1"/>
    </row>
    <row r="69" ht="12.75">
      <c r="D69" s="1"/>
    </row>
    <row r="70" spans="1:4" ht="13.5" thickBot="1">
      <c r="A70" s="2" t="s">
        <v>39</v>
      </c>
      <c r="B70" s="3" t="s">
        <v>33</v>
      </c>
      <c r="C70" s="3" t="s">
        <v>34</v>
      </c>
      <c r="D70" s="3" t="s">
        <v>35</v>
      </c>
    </row>
    <row r="71" spans="1:4" ht="13.5" thickTop="1">
      <c r="A71" t="s">
        <v>36</v>
      </c>
      <c r="B71" s="5">
        <v>0.127</v>
      </c>
      <c r="C71" s="5">
        <v>0.134</v>
      </c>
      <c r="D71" s="1">
        <v>0.0378</v>
      </c>
    </row>
    <row r="72" spans="1:5" ht="12.75">
      <c r="A72" t="s">
        <v>37</v>
      </c>
      <c r="B72" s="1">
        <v>0.0537</v>
      </c>
      <c r="C72" s="1">
        <v>0.0545</v>
      </c>
      <c r="D72" s="1">
        <v>0.0063</v>
      </c>
      <c r="E72" s="1" t="s">
        <v>22</v>
      </c>
    </row>
    <row r="73" spans="1:4" ht="12.75">
      <c r="A73" t="s">
        <v>38</v>
      </c>
      <c r="B73" s="1">
        <v>0.0009</v>
      </c>
      <c r="C73" s="1">
        <v>0.0044</v>
      </c>
      <c r="D73" s="1">
        <v>0.0046</v>
      </c>
    </row>
    <row r="75" spans="1:4" ht="13.5" thickBot="1">
      <c r="A75" s="2" t="s">
        <v>40</v>
      </c>
      <c r="B75" s="3" t="s">
        <v>33</v>
      </c>
      <c r="C75" s="3" t="s">
        <v>34</v>
      </c>
      <c r="D75" s="3" t="s">
        <v>35</v>
      </c>
    </row>
    <row r="76" spans="1:5" ht="13.5" thickTop="1">
      <c r="A76" t="s">
        <v>36</v>
      </c>
      <c r="B76" s="5">
        <v>0.123</v>
      </c>
      <c r="C76" s="1">
        <v>0.1302</v>
      </c>
      <c r="D76" s="1">
        <v>0.0367</v>
      </c>
      <c r="E76" s="1" t="s">
        <v>22</v>
      </c>
    </row>
    <row r="77" spans="1:4" ht="12.75">
      <c r="A77" t="s">
        <v>37</v>
      </c>
      <c r="B77" s="5">
        <v>0.052</v>
      </c>
      <c r="C77" s="1">
        <v>0.0528</v>
      </c>
      <c r="D77" s="1">
        <v>0.0061</v>
      </c>
    </row>
    <row r="78" spans="1:4" ht="12.75">
      <c r="A78" t="s">
        <v>38</v>
      </c>
      <c r="B78" s="5">
        <v>0.0087</v>
      </c>
      <c r="C78" s="1">
        <v>0.0043</v>
      </c>
      <c r="D78" s="1">
        <v>0.0044</v>
      </c>
    </row>
    <row r="80" spans="1:4" ht="13.5" thickBot="1">
      <c r="A80" s="2" t="s">
        <v>41</v>
      </c>
      <c r="B80" s="3" t="s">
        <v>33</v>
      </c>
      <c r="C80" s="3" t="s">
        <v>34</v>
      </c>
      <c r="D80" s="3" t="s">
        <v>35</v>
      </c>
    </row>
    <row r="81" spans="1:4" ht="13.5" thickTop="1">
      <c r="A81" t="s">
        <v>36</v>
      </c>
      <c r="B81" s="5">
        <f aca="true" t="shared" si="0" ref="B81:D83">AVERAGE(B71,B76)</f>
        <v>0.125</v>
      </c>
      <c r="C81" s="5">
        <f t="shared" si="0"/>
        <v>0.1321</v>
      </c>
      <c r="D81" s="5">
        <f t="shared" si="0"/>
        <v>0.037250000000000005</v>
      </c>
    </row>
    <row r="82" spans="1:4" ht="12.75">
      <c r="A82" t="s">
        <v>37</v>
      </c>
      <c r="B82" s="5">
        <f t="shared" si="0"/>
        <v>0.052849999999999994</v>
      </c>
      <c r="C82" s="5">
        <f t="shared" si="0"/>
        <v>0.05365</v>
      </c>
      <c r="D82" s="1">
        <f t="shared" si="0"/>
        <v>0.006200000000000001</v>
      </c>
    </row>
    <row r="83" spans="1:4" ht="12.75">
      <c r="A83" t="s">
        <v>38</v>
      </c>
      <c r="B83" s="5">
        <f t="shared" si="0"/>
        <v>0.0048</v>
      </c>
      <c r="C83" s="5">
        <f t="shared" si="0"/>
        <v>0.00435</v>
      </c>
      <c r="D83" s="1">
        <f t="shared" si="0"/>
        <v>0.0045000000000000005</v>
      </c>
    </row>
  </sheetData>
  <printOptions/>
  <pageMargins left="0.66" right="0.55" top="0.98" bottom="0.77" header="0.98" footer="0.77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 / NHTSA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jstammen</dc:creator>
  <cp:keywords/>
  <dc:description/>
  <cp:lastModifiedBy> </cp:lastModifiedBy>
  <cp:lastPrinted>2004-01-05T19:26:41Z</cp:lastPrinted>
  <dcterms:created xsi:type="dcterms:W3CDTF">2003-11-24T15:05:21Z</dcterms:created>
  <dcterms:modified xsi:type="dcterms:W3CDTF">2004-02-25T14:31:22Z</dcterms:modified>
  <cp:category/>
  <cp:version/>
  <cp:contentType/>
  <cp:contentStatus/>
</cp:coreProperties>
</file>